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7635" windowHeight="7740"/>
  </bookViews>
  <sheets>
    <sheet name="Phase One" sheetId="1" r:id="rId1"/>
    <sheet name="Phase Two" sheetId="2" r:id="rId2"/>
  </sheets>
  <calcPr calcId="145621"/>
</workbook>
</file>

<file path=xl/calcChain.xml><?xml version="1.0" encoding="utf-8"?>
<calcChain xmlns="http://schemas.openxmlformats.org/spreadsheetml/2006/main">
  <c r="E9" i="1" l="1"/>
  <c r="E16" i="1"/>
  <c r="E23" i="1"/>
  <c r="L9" i="2"/>
  <c r="L16" i="2"/>
  <c r="D25" i="2"/>
  <c r="F25" i="2"/>
  <c r="D16" i="2"/>
  <c r="F16" i="2"/>
  <c r="F9" i="2"/>
  <c r="D9" i="2"/>
  <c r="L13" i="2" l="1"/>
  <c r="L20" i="2"/>
  <c r="F29" i="2"/>
  <c r="F20" i="2"/>
  <c r="F13" i="2"/>
  <c r="E27" i="1"/>
  <c r="E20" i="1"/>
  <c r="E13" i="1"/>
  <c r="F14" i="1" l="1"/>
  <c r="F13" i="1"/>
  <c r="F22" i="1"/>
  <c r="F21" i="1"/>
  <c r="F20" i="1"/>
  <c r="F27" i="1"/>
  <c r="G15" i="2"/>
  <c r="G30" i="2"/>
  <c r="M21" i="2"/>
  <c r="M20" i="2"/>
  <c r="M14" i="2"/>
  <c r="M13" i="2"/>
  <c r="K19" i="2"/>
  <c r="K18" i="2"/>
  <c r="M18" i="2" s="1"/>
  <c r="K17" i="2"/>
  <c r="K16" i="2"/>
  <c r="M16" i="2" s="1"/>
  <c r="K12" i="2"/>
  <c r="K11" i="2"/>
  <c r="M11" i="2" s="1"/>
  <c r="K10" i="2"/>
  <c r="K9" i="2"/>
  <c r="M9" i="2" s="1"/>
  <c r="G29" i="2"/>
  <c r="E28" i="2"/>
  <c r="E27" i="2"/>
  <c r="E26" i="2"/>
  <c r="E25" i="2"/>
  <c r="G24" i="2"/>
  <c r="G23" i="2"/>
  <c r="G22" i="2"/>
  <c r="G21" i="2"/>
  <c r="G20" i="2"/>
  <c r="G14" i="2"/>
  <c r="G13" i="2"/>
  <c r="E19" i="2"/>
  <c r="G19" i="2" s="1"/>
  <c r="E18" i="2"/>
  <c r="G18" i="2"/>
  <c r="E17" i="2"/>
  <c r="G17" i="2" s="1"/>
  <c r="E16" i="2"/>
  <c r="G16" i="2" s="1"/>
  <c r="C22" i="1"/>
  <c r="C21" i="1"/>
  <c r="C14" i="1"/>
  <c r="J21" i="2"/>
  <c r="J14" i="2"/>
  <c r="D30" i="2"/>
  <c r="D24" i="2"/>
  <c r="D23" i="2"/>
  <c r="D22" i="2"/>
  <c r="D21" i="2"/>
  <c r="D15" i="2"/>
  <c r="D14" i="2"/>
  <c r="F15" i="2"/>
  <c r="J19" i="2"/>
  <c r="J18" i="2"/>
  <c r="J17" i="2"/>
  <c r="J16" i="2"/>
  <c r="L11" i="2"/>
  <c r="J9" i="2"/>
  <c r="J10" i="2"/>
  <c r="J11" i="2"/>
  <c r="J12" i="2"/>
  <c r="M19" i="2"/>
  <c r="M17" i="2"/>
  <c r="M12" i="2"/>
  <c r="M10" i="2"/>
  <c r="F30" i="2"/>
  <c r="F23" i="2"/>
  <c r="G28" i="2"/>
  <c r="G27" i="2"/>
  <c r="G26" i="2"/>
  <c r="G25" i="2"/>
  <c r="D17" i="2"/>
  <c r="C11" i="1"/>
  <c r="D11" i="1" s="1"/>
  <c r="F11" i="1" s="1"/>
  <c r="C18" i="1" l="1"/>
  <c r="D18" i="1" s="1"/>
  <c r="F18" i="1" s="1"/>
  <c r="D10" i="2"/>
  <c r="E10" i="2" s="1"/>
  <c r="G10" i="2" s="1"/>
  <c r="L19" i="2"/>
  <c r="L18" i="2"/>
  <c r="L17" i="2"/>
  <c r="L12" i="2"/>
  <c r="L10" i="2"/>
  <c r="F22" i="2"/>
  <c r="E9" i="2"/>
  <c r="G9" i="2" s="1"/>
  <c r="D11" i="2"/>
  <c r="E11" i="2" s="1"/>
  <c r="G11" i="2" s="1"/>
  <c r="D18" i="2"/>
  <c r="F26" i="2"/>
  <c r="F27" i="2"/>
  <c r="F28" i="2"/>
  <c r="D27" i="2"/>
  <c r="D12" i="2"/>
  <c r="E12" i="2" s="1"/>
  <c r="G12" i="2" s="1"/>
  <c r="D19" i="2"/>
  <c r="D26" i="2"/>
  <c r="D28" i="2"/>
  <c r="E12" i="1"/>
  <c r="C9" i="1"/>
  <c r="D9" i="1" s="1"/>
  <c r="F9" i="1" s="1"/>
  <c r="C25" i="1"/>
  <c r="D25" i="1" s="1"/>
  <c r="F25" i="1" s="1"/>
  <c r="C23" i="1"/>
  <c r="D23" i="1" s="1"/>
  <c r="F23" i="1" s="1"/>
  <c r="C24" i="1"/>
  <c r="D24" i="1" s="1"/>
  <c r="F24" i="1" s="1"/>
  <c r="C26" i="1"/>
  <c r="D26" i="1" s="1"/>
  <c r="F26" i="1" s="1"/>
  <c r="C19" i="1"/>
  <c r="D19" i="1" s="1"/>
  <c r="F19" i="1" s="1"/>
  <c r="C16" i="1"/>
  <c r="D16" i="1" s="1"/>
  <c r="F16" i="1" s="1"/>
  <c r="C17" i="1"/>
  <c r="D17" i="1" s="1"/>
  <c r="F17" i="1" s="1"/>
  <c r="C12" i="1"/>
  <c r="D12" i="1" s="1"/>
  <c r="F12" i="1" s="1"/>
  <c r="C10" i="1"/>
  <c r="D10" i="1" s="1"/>
  <c r="F10" i="1" s="1"/>
  <c r="E14" i="1" l="1"/>
  <c r="L21" i="2"/>
  <c r="L14" i="2"/>
  <c r="F21" i="2"/>
  <c r="F18" i="2"/>
  <c r="F19" i="2"/>
  <c r="F24" i="2"/>
  <c r="F17" i="2"/>
  <c r="F14" i="2"/>
  <c r="F11" i="2"/>
  <c r="F10" i="2"/>
  <c r="F12" i="2"/>
  <c r="E11" i="1"/>
  <c r="E10" i="1"/>
  <c r="E24" i="1"/>
  <c r="E26" i="1"/>
  <c r="E25" i="1"/>
  <c r="E22" i="1"/>
  <c r="E19" i="1"/>
  <c r="E18" i="1"/>
  <c r="E17" i="1"/>
  <c r="E21" i="1"/>
</calcChain>
</file>

<file path=xl/sharedStrings.xml><?xml version="1.0" encoding="utf-8"?>
<sst xmlns="http://schemas.openxmlformats.org/spreadsheetml/2006/main" count="37" uniqueCount="24">
  <si>
    <t>Exercise</t>
  </si>
  <si>
    <t>Reps</t>
  </si>
  <si>
    <t>Last Workout</t>
  </si>
  <si>
    <t>Next Workout</t>
  </si>
  <si>
    <t>SQUAT</t>
  </si>
  <si>
    <t>PTW Novice Program Phase One</t>
  </si>
  <si>
    <t>ONLY CHANGE WHITE COLORED CELLS WITH DOTTED OUTLINES</t>
  </si>
  <si>
    <t>If it is your first workout, remember the work sets are always 3-6 reps</t>
  </si>
  <si>
    <t>After each workout, repeat the above process to get your next workout weights</t>
  </si>
  <si>
    <t>PTW Novice Program Phase Two</t>
  </si>
  <si>
    <t>MON AND FRI</t>
  </si>
  <si>
    <t>WED</t>
  </si>
  <si>
    <t>PAUSE BENCH</t>
  </si>
  <si>
    <t>SUMO</t>
  </si>
  <si>
    <t>Next Workout Weights</t>
  </si>
  <si>
    <t>Last Workset Weights</t>
  </si>
  <si>
    <t>3 SECOND PAUSE SQUAT</t>
  </si>
  <si>
    <t>3 SECOND PAUSE BENCH</t>
  </si>
  <si>
    <t>Enter your last workout weights and reps in the white dotted boxes below. Enter your estimated starting weights if you're just starting the program.</t>
  </si>
  <si>
    <t>Use 75% of Monday's Weights for your first Wednesday Pause Squat/Pause Bench workout.</t>
  </si>
  <si>
    <t>ONLY WRITE IN WHITE COLORED BOXES WITH DOTTED OUTLINES</t>
  </si>
  <si>
    <t>After each workout, enter your results in the "last workout" section to get your weights for the next session.</t>
  </si>
  <si>
    <t>Also enter the amount of reps you got on your work sets</t>
  </si>
  <si>
    <t>KILO VERSION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</si>
</sst>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.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4" borderId="0" xfId="0" applyFill="1"/>
    <xf numFmtId="0" fontId="0" fillId="4" borderId="0" xfId="0" applyFill="1" applyBorder="1"/>
    <xf numFmtId="0" fontId="0" fillId="4" borderId="36" xfId="0" applyFill="1" applyBorder="1"/>
    <xf numFmtId="0" fontId="0" fillId="4" borderId="29" xfId="0" applyFill="1" applyBorder="1"/>
    <xf numFmtId="0" fontId="0" fillId="4" borderId="0" xfId="0" applyFill="1" applyBorder="1" applyAlignment="1">
      <alignment horizontal="center"/>
    </xf>
    <xf numFmtId="0" fontId="5" fillId="4" borderId="30" xfId="0" applyFont="1" applyFill="1" applyBorder="1"/>
    <xf numFmtId="0" fontId="0" fillId="4" borderId="19" xfId="0" applyFill="1" applyBorder="1"/>
    <xf numFmtId="0" fontId="0" fillId="4" borderId="37" xfId="0" applyFill="1" applyBorder="1"/>
    <xf numFmtId="0" fontId="5" fillId="4" borderId="0" xfId="0" applyFont="1" applyFill="1" applyBorder="1"/>
    <xf numFmtId="0" fontId="5" fillId="4" borderId="19" xfId="0" applyFont="1" applyFill="1" applyBorder="1"/>
    <xf numFmtId="0" fontId="0" fillId="3" borderId="0" xfId="0" applyFill="1" applyBorder="1"/>
    <xf numFmtId="0" fontId="1" fillId="4" borderId="0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0" fillId="3" borderId="29" xfId="0" applyFill="1" applyBorder="1"/>
    <xf numFmtId="0" fontId="2" fillId="2" borderId="2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0" fillId="3" borderId="36" xfId="0" applyFill="1" applyBorder="1"/>
    <xf numFmtId="0" fontId="0" fillId="3" borderId="19" xfId="0" applyFill="1" applyBorder="1"/>
    <xf numFmtId="0" fontId="0" fillId="3" borderId="37" xfId="0" applyFill="1" applyBorder="1"/>
    <xf numFmtId="0" fontId="0" fillId="3" borderId="30" xfId="0" applyFill="1" applyBorder="1"/>
    <xf numFmtId="0" fontId="0" fillId="3" borderId="24" xfId="0" applyFill="1" applyBorder="1" applyAlignment="1">
      <alignment horizontal="center"/>
    </xf>
    <xf numFmtId="0" fontId="3" fillId="3" borderId="42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0" fillId="7" borderId="44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1" fontId="0" fillId="6" borderId="10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49" fontId="0" fillId="3" borderId="1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4" fillId="9" borderId="29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 wrapText="1"/>
    </xf>
    <xf numFmtId="0" fontId="2" fillId="2" borderId="40" xfId="0" applyFont="1" applyFill="1" applyBorder="1" applyAlignment="1">
      <alignment horizontal="center" vertical="center" textRotation="255" wrapText="1"/>
    </xf>
    <xf numFmtId="0" fontId="2" fillId="2" borderId="42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3" fillId="8" borderId="41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5" workbookViewId="0">
      <selection activeCell="E23" sqref="E23"/>
    </sheetView>
  </sheetViews>
  <sheetFormatPr defaultRowHeight="15" x14ac:dyDescent="0.25"/>
  <cols>
    <col min="2" max="2" width="10.7109375" customWidth="1"/>
    <col min="3" max="3" width="14.85546875" customWidth="1"/>
    <col min="4" max="4" width="6.28515625" customWidth="1"/>
    <col min="5" max="5" width="15.7109375" customWidth="1"/>
    <col min="6" max="7" width="6.28515625" customWidth="1"/>
    <col min="8" max="8" width="13.5703125" bestFit="1" customWidth="1"/>
    <col min="9" max="9" width="5.28515625" customWidth="1"/>
  </cols>
  <sheetData>
    <row r="1" spans="1:8" ht="18.75" x14ac:dyDescent="0.25">
      <c r="A1" s="88" t="s">
        <v>6</v>
      </c>
      <c r="B1" s="89"/>
      <c r="C1" s="89"/>
      <c r="D1" s="89"/>
      <c r="E1" s="89"/>
      <c r="F1" s="89"/>
      <c r="G1" s="89"/>
      <c r="H1" s="90"/>
    </row>
    <row r="2" spans="1:8" ht="18.75" x14ac:dyDescent="0.25">
      <c r="A2" s="73"/>
      <c r="B2" s="74"/>
      <c r="C2" s="74"/>
      <c r="D2" s="74"/>
      <c r="E2" s="74"/>
      <c r="F2" s="74"/>
      <c r="G2" s="74"/>
      <c r="H2" s="75"/>
    </row>
    <row r="3" spans="1:8" ht="17.25" x14ac:dyDescent="0.3">
      <c r="A3" s="91" t="s">
        <v>23</v>
      </c>
      <c r="B3" s="92"/>
      <c r="C3" s="92"/>
      <c r="D3" s="92"/>
      <c r="E3" s="92"/>
      <c r="F3" s="92"/>
      <c r="G3" s="92"/>
      <c r="H3" s="93"/>
    </row>
    <row r="4" spans="1:8" x14ac:dyDescent="0.25">
      <c r="A4" s="29"/>
      <c r="B4" s="34" t="s">
        <v>22</v>
      </c>
      <c r="C4" s="27"/>
      <c r="D4" s="27"/>
      <c r="E4" s="27"/>
      <c r="F4" s="27"/>
      <c r="G4" s="27"/>
      <c r="H4" s="28"/>
    </row>
    <row r="5" spans="1:8" x14ac:dyDescent="0.25">
      <c r="A5" s="29"/>
      <c r="B5" s="34" t="s">
        <v>7</v>
      </c>
      <c r="C5" s="27"/>
      <c r="D5" s="27"/>
      <c r="E5" s="27"/>
      <c r="F5" s="27"/>
      <c r="G5" s="27"/>
      <c r="H5" s="28"/>
    </row>
    <row r="6" spans="1:8" ht="15.75" thickBot="1" x14ac:dyDescent="0.3">
      <c r="A6" s="29"/>
      <c r="B6" s="27"/>
      <c r="C6" s="30"/>
      <c r="D6" s="30"/>
      <c r="E6" s="27"/>
      <c r="F6" s="27"/>
      <c r="G6" s="27"/>
      <c r="H6" s="28"/>
    </row>
    <row r="7" spans="1:8" ht="19.5" thickBot="1" x14ac:dyDescent="0.35">
      <c r="A7" s="29"/>
      <c r="B7" s="85" t="s">
        <v>5</v>
      </c>
      <c r="C7" s="86"/>
      <c r="D7" s="86"/>
      <c r="E7" s="86"/>
      <c r="F7" s="87"/>
      <c r="G7" s="27"/>
      <c r="H7" s="28"/>
    </row>
    <row r="8" spans="1:8" ht="18" thickBot="1" x14ac:dyDescent="0.35">
      <c r="A8" s="29"/>
      <c r="B8" s="2" t="s">
        <v>0</v>
      </c>
      <c r="C8" s="43" t="s">
        <v>2</v>
      </c>
      <c r="D8" s="10" t="s">
        <v>1</v>
      </c>
      <c r="E8" s="1" t="s">
        <v>3</v>
      </c>
      <c r="F8" s="44" t="s">
        <v>1</v>
      </c>
      <c r="G8" s="27"/>
      <c r="H8" s="28"/>
    </row>
    <row r="9" spans="1:8" x14ac:dyDescent="0.25">
      <c r="A9" s="29"/>
      <c r="B9" s="76" t="s">
        <v>4</v>
      </c>
      <c r="C9" s="72" t="str">
        <f>IF(C13&lt;&gt;"",IF((ROUND((C$13*(2/6)/5),0)*5)&lt;=45,45,ROUND((C$13*(2/6)/5),0)*5),"")</f>
        <v/>
      </c>
      <c r="D9" s="4" t="str">
        <f>IF(C9="","",5)</f>
        <v/>
      </c>
      <c r="E9" s="60" t="str">
        <f>IF(E13&lt;&gt;"",IF((ROUND((E$13*(2/6)/5),0)*5)&lt;=20,20,ROUND((E$13*(2/6)/5),0)*5),"")</f>
        <v/>
      </c>
      <c r="F9" s="24" t="str">
        <f>D9</f>
        <v/>
      </c>
      <c r="G9" s="27"/>
      <c r="H9" s="28"/>
    </row>
    <row r="10" spans="1:8" x14ac:dyDescent="0.25">
      <c r="A10" s="29"/>
      <c r="B10" s="77"/>
      <c r="C10" s="17" t="str">
        <f>IF(C13&lt;&gt;"",(ROUND((C$13*(3/6)/5),0)*5),"")</f>
        <v/>
      </c>
      <c r="D10" s="6" t="str">
        <f>IF(C10="","",5)</f>
        <v/>
      </c>
      <c r="E10" s="15" t="str">
        <f>IF(E13&lt;&gt;"",(ROUND((E$13*(3/6)/5),0)*5),"")</f>
        <v/>
      </c>
      <c r="F10" s="9" t="str">
        <f>D10</f>
        <v/>
      </c>
      <c r="G10" s="27"/>
      <c r="H10" s="28"/>
    </row>
    <row r="11" spans="1:8" x14ac:dyDescent="0.25">
      <c r="A11" s="29"/>
      <c r="B11" s="77"/>
      <c r="C11" s="17" t="str">
        <f>IF(C13&lt;&gt;"",ROUND((C$13*(4/6)/5),0)*5,"")</f>
        <v/>
      </c>
      <c r="D11" s="6" t="str">
        <f>IF(C11="","",3)</f>
        <v/>
      </c>
      <c r="E11" s="15" t="str">
        <f>IF(E13&lt;&gt;"",(ROUND((E$13*(4/6)/5),0)*5),"")</f>
        <v/>
      </c>
      <c r="F11" s="9" t="str">
        <f>D11</f>
        <v/>
      </c>
      <c r="G11" s="27"/>
      <c r="H11" s="28"/>
    </row>
    <row r="12" spans="1:8" ht="15.75" thickBot="1" x14ac:dyDescent="0.3">
      <c r="A12" s="29"/>
      <c r="B12" s="77"/>
      <c r="C12" s="17" t="str">
        <f>IF(C13&lt;&gt;"",ROUND((C$13*(5/6)/5),0)*5,"")</f>
        <v/>
      </c>
      <c r="D12" s="6" t="str">
        <f>IF(C12="","",2)</f>
        <v/>
      </c>
      <c r="E12" s="15" t="str">
        <f>IF(E13&lt;&gt;"",(ROUND((E$13*(5/6)/5),0)*5),"")</f>
        <v/>
      </c>
      <c r="F12" s="9" t="str">
        <f>D12</f>
        <v/>
      </c>
      <c r="G12" s="27"/>
      <c r="H12" s="28"/>
    </row>
    <row r="13" spans="1:8" ht="15.75" thickBot="1" x14ac:dyDescent="0.3">
      <c r="A13" s="29"/>
      <c r="B13" s="77"/>
      <c r="C13" s="59"/>
      <c r="D13" s="18"/>
      <c r="E13" s="15" t="str">
        <f>IF(C13="","",IF(SUM(D13:D14)&gt;=12,C13+5,IF(AND(SUM(D13:D14)&gt;6,SUM(D13:D14)&lt;=11),C13+2.5,IF(SUM(D13:D14)=6,C13+1,""))))</f>
        <v/>
      </c>
      <c r="F13" s="63" t="str">
        <f>IF(D13="","","3-6")</f>
        <v/>
      </c>
      <c r="G13" s="27"/>
      <c r="H13" s="28"/>
    </row>
    <row r="14" spans="1:8" ht="15.75" thickBot="1" x14ac:dyDescent="0.3">
      <c r="A14" s="29"/>
      <c r="B14" s="77"/>
      <c r="C14" s="57" t="str">
        <f>IF(C13="","",C13)</f>
        <v/>
      </c>
      <c r="D14" s="55"/>
      <c r="E14" s="69" t="str">
        <f>E13</f>
        <v/>
      </c>
      <c r="F14" s="67" t="str">
        <f>IF(D14="","","3-6")</f>
        <v/>
      </c>
      <c r="G14" s="27"/>
      <c r="H14" s="28"/>
    </row>
    <row r="15" spans="1:8" ht="15.75" thickBot="1" x14ac:dyDescent="0.3">
      <c r="A15" s="29"/>
      <c r="B15" s="78"/>
      <c r="C15" s="58"/>
      <c r="D15" s="20"/>
      <c r="E15" s="68"/>
      <c r="F15" s="21"/>
      <c r="G15" s="27"/>
      <c r="H15" s="28"/>
    </row>
    <row r="16" spans="1:8" ht="15" customHeight="1" x14ac:dyDescent="0.25">
      <c r="A16" s="29"/>
      <c r="B16" s="79" t="s">
        <v>12</v>
      </c>
      <c r="C16" s="7" t="str">
        <f>IF(C20&lt;&gt;"",IF((ROUND((C$20*(2/6)/5),0)*5)&lt;=45,45,ROUND((C$20*(2/6)/5),0)*5),"")</f>
        <v/>
      </c>
      <c r="D16" s="24" t="str">
        <f>IF(C16="","",5)</f>
        <v/>
      </c>
      <c r="E16" s="3" t="str">
        <f>IF(E20&lt;&gt;"",IF((ROUND((E$20*(2/6)/5),0)*5)&lt;=20,20,ROUND((E$20*(2/6)/5),0)*5),"")</f>
        <v/>
      </c>
      <c r="F16" s="6" t="str">
        <f>D16</f>
        <v/>
      </c>
      <c r="G16" s="27"/>
      <c r="H16" s="28"/>
    </row>
    <row r="17" spans="1:8" x14ac:dyDescent="0.25">
      <c r="A17" s="29"/>
      <c r="B17" s="80"/>
      <c r="C17" s="8" t="str">
        <f>IF(C20&lt;&gt;"",(ROUND((C$20*(3/6)/5),0)*5),"")</f>
        <v/>
      </c>
      <c r="D17" s="24" t="str">
        <f>IF(C17="","",5)</f>
        <v/>
      </c>
      <c r="E17" s="5" t="str">
        <f>IF(E20&lt;&gt;"",(ROUND((E$20*(3/6)/5),0)*5),"")</f>
        <v/>
      </c>
      <c r="F17" s="6" t="str">
        <f>D17</f>
        <v/>
      </c>
      <c r="G17" s="27"/>
      <c r="H17" s="28"/>
    </row>
    <row r="18" spans="1:8" x14ac:dyDescent="0.25">
      <c r="A18" s="29"/>
      <c r="B18" s="80"/>
      <c r="C18" s="8" t="str">
        <f>IF(C20&lt;&gt;"",ROUND((C$20*(4/6)/5),0)*5,"")</f>
        <v/>
      </c>
      <c r="D18" s="24" t="str">
        <f>IF(C18="","",3)</f>
        <v/>
      </c>
      <c r="E18" s="5" t="str">
        <f>IF(E20&lt;&gt;"",(ROUND((E$20*(4/6)/5),0)*5),"")</f>
        <v/>
      </c>
      <c r="F18" s="6" t="str">
        <f>D18</f>
        <v/>
      </c>
      <c r="G18" s="27"/>
      <c r="H18" s="28"/>
    </row>
    <row r="19" spans="1:8" ht="15.75" thickBot="1" x14ac:dyDescent="0.3">
      <c r="A19" s="29"/>
      <c r="B19" s="80"/>
      <c r="C19" s="8" t="str">
        <f>IF(C20&lt;&gt;"",ROUND((C$20*(5/6)/5),0)*5,"")</f>
        <v/>
      </c>
      <c r="D19" s="24" t="str">
        <f>IF(C19="","",2)</f>
        <v/>
      </c>
      <c r="E19" s="5" t="str">
        <f>IF(E20&lt;&gt;"",(ROUND((E$20*(5/6)/5),0)*5),"")</f>
        <v/>
      </c>
      <c r="F19" s="6" t="str">
        <f>D19</f>
        <v/>
      </c>
      <c r="G19" s="27"/>
      <c r="H19" s="28"/>
    </row>
    <row r="20" spans="1:8" ht="15.75" thickBot="1" x14ac:dyDescent="0.3">
      <c r="A20" s="29"/>
      <c r="B20" s="80"/>
      <c r="C20" s="18"/>
      <c r="D20" s="18"/>
      <c r="E20" s="17" t="str">
        <f>IF(C20="","",IF(SUM(D20:D22)&gt;=18,C20+5,IF(AND(SUM(D20:D22)&gt;9,SUM(D20:D22)&lt;=17),C20+2.5,IF(SUM(D20:D22)=9,C20+1,""))))</f>
        <v/>
      </c>
      <c r="F20" s="65" t="str">
        <f>IF(D20="","","3-6")</f>
        <v/>
      </c>
      <c r="G20" s="27"/>
      <c r="H20" s="28"/>
    </row>
    <row r="21" spans="1:8" ht="15.75" thickBot="1" x14ac:dyDescent="0.3">
      <c r="A21" s="29"/>
      <c r="B21" s="80"/>
      <c r="C21" s="14" t="str">
        <f>IF(C20="","",C20)</f>
        <v/>
      </c>
      <c r="D21" s="18"/>
      <c r="E21" s="17" t="str">
        <f>E20</f>
        <v/>
      </c>
      <c r="F21" s="65" t="str">
        <f>IF(D21="","","3-6")</f>
        <v/>
      </c>
      <c r="G21" s="27"/>
      <c r="H21" s="28"/>
    </row>
    <row r="22" spans="1:8" ht="15.75" thickBot="1" x14ac:dyDescent="0.3">
      <c r="A22" s="29"/>
      <c r="B22" s="81"/>
      <c r="C22" s="14" t="str">
        <f>IF(C20="","",C20)</f>
        <v/>
      </c>
      <c r="D22" s="55"/>
      <c r="E22" s="25" t="str">
        <f>E20</f>
        <v/>
      </c>
      <c r="F22" s="66" t="str">
        <f>IF(D22="","","3-6")</f>
        <v/>
      </c>
      <c r="G22" s="27"/>
      <c r="H22" s="28"/>
    </row>
    <row r="23" spans="1:8" ht="15" customHeight="1" x14ac:dyDescent="0.25">
      <c r="A23" s="29"/>
      <c r="B23" s="82" t="s">
        <v>13</v>
      </c>
      <c r="C23" s="3" t="str">
        <f>IF(C27&lt;&gt;"",IF((ROUND((C$27*(2/6)/5),0)*5)&lt;=45,45,ROUND((C$27*(2/6)/5),0)*5),"")</f>
        <v/>
      </c>
      <c r="D23" s="4" t="str">
        <f>IF(C23="","",5)</f>
        <v/>
      </c>
      <c r="E23" s="23" t="str">
        <f>IF(E27&lt;&gt;"",IF((ROUND((E$27*(2/6)/5),0)*5)&lt;=20,20,ROUND((E$27*(2/6)/5),0)*5),"")</f>
        <v/>
      </c>
      <c r="F23" s="24" t="str">
        <f>D23</f>
        <v/>
      </c>
      <c r="G23" s="27"/>
      <c r="H23" s="28"/>
    </row>
    <row r="24" spans="1:8" x14ac:dyDescent="0.25">
      <c r="A24" s="29"/>
      <c r="B24" s="83"/>
      <c r="C24" s="5" t="str">
        <f>IF(C27&lt;&gt;"",(ROUND((C$27*(3/6)/5),0)*5),"")</f>
        <v/>
      </c>
      <c r="D24" s="6" t="str">
        <f>IF(C24="","",5)</f>
        <v/>
      </c>
      <c r="E24" s="8" t="str">
        <f>IF(E27&lt;&gt;"",(ROUND((E$27*(3/6)/5),0)*5),"")</f>
        <v/>
      </c>
      <c r="F24" s="9" t="str">
        <f>D24</f>
        <v/>
      </c>
      <c r="G24" s="27"/>
      <c r="H24" s="28"/>
    </row>
    <row r="25" spans="1:8" x14ac:dyDescent="0.25">
      <c r="A25" s="29"/>
      <c r="B25" s="83"/>
      <c r="C25" s="5" t="str">
        <f>IF(C27&lt;&gt;"",ROUND((C$27*(4/6)/5),0)*5,"")</f>
        <v/>
      </c>
      <c r="D25" s="6" t="str">
        <f>IF(C25="","",3)</f>
        <v/>
      </c>
      <c r="E25" s="8" t="str">
        <f>IF(E27&lt;&gt;"",(ROUND((E$27*(4/6)/5),0)*5),"")</f>
        <v/>
      </c>
      <c r="F25" s="9" t="str">
        <f>D25</f>
        <v/>
      </c>
      <c r="G25" s="27"/>
      <c r="H25" s="28"/>
    </row>
    <row r="26" spans="1:8" ht="15.75" thickBot="1" x14ac:dyDescent="0.3">
      <c r="A26" s="29"/>
      <c r="B26" s="83"/>
      <c r="C26" s="61" t="str">
        <f>IF(C27&lt;&gt;"",ROUND((C$27*(5/6)/5),0)*5,"")</f>
        <v/>
      </c>
      <c r="D26" s="6" t="str">
        <f>IF(C26="","",2)</f>
        <v/>
      </c>
      <c r="E26" s="8" t="str">
        <f>IF(E27&lt;&gt;"",(ROUND((E$27*(5/6)/5),0)*5),"")</f>
        <v/>
      </c>
      <c r="F26" s="9" t="str">
        <f>D26</f>
        <v/>
      </c>
      <c r="G26" s="27"/>
      <c r="H26" s="28"/>
    </row>
    <row r="27" spans="1:8" ht="15.75" thickBot="1" x14ac:dyDescent="0.3">
      <c r="A27" s="29"/>
      <c r="B27" s="83"/>
      <c r="C27" s="18"/>
      <c r="D27" s="59"/>
      <c r="E27" s="69" t="str">
        <f>IF(C27="","",IF(SUM(D27)&gt;=6,C27+5,IF(AND(SUM(D27)&gt;3,SUM(D27)&lt;=5),C27+2.5,IF(SUM(D27)=3,C27+1,""))))</f>
        <v/>
      </c>
      <c r="F27" s="67" t="str">
        <f>IF(D27="","","3-6")</f>
        <v/>
      </c>
      <c r="G27" s="27"/>
      <c r="H27" s="28"/>
    </row>
    <row r="28" spans="1:8" x14ac:dyDescent="0.25">
      <c r="A28" s="29"/>
      <c r="B28" s="83"/>
      <c r="C28" s="11"/>
      <c r="D28" s="22"/>
      <c r="E28" s="71"/>
      <c r="F28" s="12"/>
      <c r="G28" s="27"/>
      <c r="H28" s="28"/>
    </row>
    <row r="29" spans="1:8" ht="15.75" thickBot="1" x14ac:dyDescent="0.3">
      <c r="A29" s="29"/>
      <c r="B29" s="84"/>
      <c r="C29" s="19"/>
      <c r="D29" s="21"/>
      <c r="E29" s="19"/>
      <c r="F29" s="21"/>
      <c r="G29" s="27"/>
      <c r="H29" s="28"/>
    </row>
    <row r="30" spans="1:8" x14ac:dyDescent="0.25">
      <c r="A30" s="29"/>
      <c r="B30" s="27"/>
      <c r="C30" s="27"/>
      <c r="D30" s="27"/>
      <c r="E30" s="27"/>
      <c r="F30" s="27"/>
      <c r="G30" s="27"/>
      <c r="H30" s="28"/>
    </row>
    <row r="31" spans="1:8" ht="15.75" thickBot="1" x14ac:dyDescent="0.3">
      <c r="A31" s="31" t="s">
        <v>8</v>
      </c>
      <c r="B31" s="32"/>
      <c r="C31" s="32"/>
      <c r="D31" s="32"/>
      <c r="E31" s="32"/>
      <c r="F31" s="32"/>
      <c r="G31" s="33"/>
      <c r="H31" s="33"/>
    </row>
  </sheetData>
  <mergeCells count="6">
    <mergeCell ref="B9:B15"/>
    <mergeCell ref="B16:B22"/>
    <mergeCell ref="B23:B29"/>
    <mergeCell ref="B7:F7"/>
    <mergeCell ref="A1:H1"/>
    <mergeCell ref="A3:H3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4" workbookViewId="0">
      <selection activeCell="L10" sqref="L10"/>
    </sheetView>
  </sheetViews>
  <sheetFormatPr defaultRowHeight="15" x14ac:dyDescent="0.25"/>
  <cols>
    <col min="1" max="1" width="9.140625" customWidth="1"/>
    <col min="2" max="2" width="7.42578125" customWidth="1"/>
    <col min="3" max="3" width="9.5703125" customWidth="1"/>
    <col min="4" max="4" width="24" bestFit="1" customWidth="1"/>
    <col min="5" max="5" width="6.28515625" customWidth="1"/>
    <col min="6" max="6" width="24.85546875" bestFit="1" customWidth="1"/>
    <col min="7" max="7" width="6.28515625" customWidth="1"/>
    <col min="8" max="8" width="6.7109375" customWidth="1"/>
    <col min="9" max="9" width="17.28515625" customWidth="1"/>
    <col min="10" max="10" width="23.7109375" bestFit="1" customWidth="1"/>
    <col min="11" max="11" width="6.28515625" customWidth="1"/>
    <col min="12" max="12" width="24.85546875" bestFit="1" customWidth="1"/>
    <col min="13" max="13" width="6.28515625" customWidth="1"/>
  </cols>
  <sheetData>
    <row r="1" spans="1:14" ht="18.75" x14ac:dyDescent="0.25">
      <c r="A1" s="88" t="s">
        <v>20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 spans="1:14" ht="17.25" x14ac:dyDescent="0.25">
      <c r="A2" s="97" t="s">
        <v>23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x14ac:dyDescent="0.25">
      <c r="A3" s="34"/>
      <c r="B3" s="27"/>
      <c r="C3" s="26"/>
      <c r="D3" s="27"/>
      <c r="E3" s="27"/>
      <c r="F3" s="27"/>
      <c r="G3" s="27"/>
      <c r="H3" s="27"/>
      <c r="I3" s="34"/>
      <c r="J3" s="27"/>
      <c r="K3" s="27"/>
      <c r="L3" s="27"/>
      <c r="M3" s="27"/>
      <c r="N3" s="28"/>
    </row>
    <row r="4" spans="1:14" x14ac:dyDescent="0.25">
      <c r="A4" s="34" t="s">
        <v>18</v>
      </c>
      <c r="B4" s="34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x14ac:dyDescent="0.25">
      <c r="A5" s="34" t="s">
        <v>19</v>
      </c>
      <c r="B5" s="3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</row>
    <row r="6" spans="1:14" ht="15.75" thickBot="1" x14ac:dyDescent="0.3">
      <c r="A6" s="27"/>
      <c r="B6" s="27"/>
      <c r="C6" s="27"/>
      <c r="D6" s="30"/>
      <c r="E6" s="30"/>
      <c r="F6" s="27"/>
      <c r="G6" s="27"/>
      <c r="H6" s="27"/>
      <c r="I6" s="27"/>
      <c r="J6" s="27"/>
      <c r="K6" s="27"/>
      <c r="L6" s="27"/>
      <c r="M6" s="27"/>
      <c r="N6" s="28"/>
    </row>
    <row r="7" spans="1:14" ht="19.5" thickBot="1" x14ac:dyDescent="0.35">
      <c r="A7" s="27"/>
      <c r="B7" s="85" t="s">
        <v>9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  <c r="N7" s="28"/>
    </row>
    <row r="8" spans="1:14" ht="18" thickBot="1" x14ac:dyDescent="0.35">
      <c r="A8" s="27"/>
      <c r="B8" s="41"/>
      <c r="C8" s="38" t="s">
        <v>0</v>
      </c>
      <c r="D8" s="39" t="s">
        <v>15</v>
      </c>
      <c r="E8" s="40" t="s">
        <v>1</v>
      </c>
      <c r="F8" s="39" t="s">
        <v>14</v>
      </c>
      <c r="G8" s="44" t="s">
        <v>1</v>
      </c>
      <c r="H8" s="36"/>
      <c r="I8" s="42" t="s">
        <v>0</v>
      </c>
      <c r="J8" s="39" t="s">
        <v>15</v>
      </c>
      <c r="K8" s="44" t="s">
        <v>1</v>
      </c>
      <c r="L8" s="39" t="s">
        <v>14</v>
      </c>
      <c r="M8" s="44" t="s">
        <v>1</v>
      </c>
      <c r="N8" s="28"/>
    </row>
    <row r="9" spans="1:14" ht="15" customHeight="1" x14ac:dyDescent="0.25">
      <c r="A9" s="37"/>
      <c r="B9" s="94" t="s">
        <v>10</v>
      </c>
      <c r="C9" s="82" t="s">
        <v>4</v>
      </c>
      <c r="D9" s="3" t="str">
        <f>IF(D13&lt;&gt;"",IF((ROUND((D$13*(2/6)/5),0)*5)&lt;=20,20,ROUND((D$13*(2/6)/5),0)*5),"")</f>
        <v/>
      </c>
      <c r="E9" s="4" t="str">
        <f>IF(D9="","",5)</f>
        <v/>
      </c>
      <c r="F9" s="7" t="str">
        <f>IF(F13&lt;&gt;"",IF((ROUND((F$13*(2/6)/5),0)*5)&lt;=20,20,ROUND((F$13*(2/6)/5),0)*5),"")</f>
        <v/>
      </c>
      <c r="G9" s="62" t="str">
        <f>E9</f>
        <v/>
      </c>
      <c r="H9" s="102" t="s">
        <v>11</v>
      </c>
      <c r="I9" s="99" t="s">
        <v>16</v>
      </c>
      <c r="J9" s="3" t="str">
        <f>IF(J13&lt;&gt;"",IF((ROUND((J$13*(2/6)/5),0)*5)&lt;=45,45,ROUND((J$13*(2/6)/5),0)*5),"")</f>
        <v/>
      </c>
      <c r="K9" s="4" t="str">
        <f>IF(J9="","",5)</f>
        <v/>
      </c>
      <c r="L9" s="7" t="str">
        <f>IF(L13&lt;&gt;"",IF((ROUND((L$13*(2/6)/5),0)*5)&lt;=20,20,ROUND((L$13*(2/6)/5),0)*5),"")</f>
        <v/>
      </c>
      <c r="M9" s="9" t="str">
        <f>K9</f>
        <v/>
      </c>
      <c r="N9" s="28"/>
    </row>
    <row r="10" spans="1:14" ht="15" customHeight="1" x14ac:dyDescent="0.25">
      <c r="A10" s="37"/>
      <c r="B10" s="95"/>
      <c r="C10" s="83"/>
      <c r="D10" s="5" t="str">
        <f>IF(D13&lt;&gt;"",(ROUND((D$13*(3/6)/5),0)*5),"")</f>
        <v/>
      </c>
      <c r="E10" s="6" t="str">
        <f>IF(D10="","",5)</f>
        <v/>
      </c>
      <c r="F10" s="8" t="str">
        <f>IF(F13&lt;&gt;"",(ROUND((F$13*(3/6)/5),0)*5),"")</f>
        <v/>
      </c>
      <c r="G10" s="63" t="str">
        <f>E10</f>
        <v/>
      </c>
      <c r="H10" s="103"/>
      <c r="I10" s="100"/>
      <c r="J10" s="5" t="str">
        <f>IF(J13&lt;&gt;"",(ROUND((J$13*(3/6)/5),0)*5),"")</f>
        <v/>
      </c>
      <c r="K10" s="6" t="str">
        <f>IF(J10="","",5)</f>
        <v/>
      </c>
      <c r="L10" s="8" t="str">
        <f>IF(L13&lt;&gt;"",(ROUND((L$13*(3/6)/5),0)*5),"")</f>
        <v/>
      </c>
      <c r="M10" s="9" t="str">
        <f>K10</f>
        <v/>
      </c>
      <c r="N10" s="28"/>
    </row>
    <row r="11" spans="1:14" ht="15" customHeight="1" x14ac:dyDescent="0.25">
      <c r="A11" s="37"/>
      <c r="B11" s="95"/>
      <c r="C11" s="83"/>
      <c r="D11" s="5" t="str">
        <f>IF(D13&lt;&gt;"",ROUND((D$13*(4/6)/5),0)*5,"")</f>
        <v/>
      </c>
      <c r="E11" s="6" t="str">
        <f>IF(D11="","",3)</f>
        <v/>
      </c>
      <c r="F11" s="8" t="str">
        <f>IF(F13&lt;&gt;"",(ROUND((F$13*(4/6)/5),0)*5),"")</f>
        <v/>
      </c>
      <c r="G11" s="63" t="str">
        <f>E11</f>
        <v/>
      </c>
      <c r="H11" s="103"/>
      <c r="I11" s="100"/>
      <c r="J11" s="5" t="str">
        <f>IF(J13&lt;&gt;"",ROUND((J$13*(4/6)/5),0)*5,"")</f>
        <v/>
      </c>
      <c r="K11" s="6" t="str">
        <f>IF(J11="","",3)</f>
        <v/>
      </c>
      <c r="L11" s="8" t="str">
        <f>IF(L13&lt;&gt;"",(ROUND((L$13*(4/6)/5),0)*5),"")</f>
        <v/>
      </c>
      <c r="M11" s="9" t="str">
        <f>K11</f>
        <v/>
      </c>
      <c r="N11" s="28"/>
    </row>
    <row r="12" spans="1:14" ht="15.75" customHeight="1" thickBot="1" x14ac:dyDescent="0.3">
      <c r="A12" s="37"/>
      <c r="B12" s="95"/>
      <c r="C12" s="83"/>
      <c r="D12" s="5" t="str">
        <f>IF(D13&lt;&gt;"",ROUND((D$13*(5/6)/5),0)*5,"")</f>
        <v/>
      </c>
      <c r="E12" s="6" t="str">
        <f>IF(D12="","",2)</f>
        <v/>
      </c>
      <c r="F12" s="8" t="str">
        <f>IF(F13&lt;&gt;"",(ROUND((F$13*(5/6)/5),0)*5),"")</f>
        <v/>
      </c>
      <c r="G12" s="63" t="str">
        <f>E12</f>
        <v/>
      </c>
      <c r="H12" s="103"/>
      <c r="I12" s="100"/>
      <c r="J12" s="5" t="str">
        <f>IF(J13&lt;&gt;"",ROUND((J$13*(5/6)/5),0)*5,"")</f>
        <v/>
      </c>
      <c r="K12" s="6" t="str">
        <f>IF(J12="","",2)</f>
        <v/>
      </c>
      <c r="L12" s="8" t="str">
        <f>IF(L13&lt;&gt;"",(ROUND((L$13*(5/6)/5),0)*5),"")</f>
        <v/>
      </c>
      <c r="M12" s="9" t="str">
        <f>K12</f>
        <v/>
      </c>
      <c r="N12" s="28"/>
    </row>
    <row r="13" spans="1:14" ht="15" customHeight="1" thickBot="1" x14ac:dyDescent="0.3">
      <c r="A13" s="37"/>
      <c r="B13" s="95"/>
      <c r="C13" s="83"/>
      <c r="D13" s="18"/>
      <c r="E13" s="54"/>
      <c r="F13" s="15" t="str">
        <f>IF(D13="","",IF(SUM(E13:E15)&gt;=18,D13+2.5,IF(AND(SUM(E13:E15)&gt;9,SUM(E13:E14)&lt;=17),D13+1,IF(SUM(E13:E15)=9,D13+0.5,""))))</f>
        <v/>
      </c>
      <c r="G13" s="63" t="str">
        <f>IF(E13="","","3-6")</f>
        <v/>
      </c>
      <c r="H13" s="103"/>
      <c r="I13" s="100"/>
      <c r="J13" s="18"/>
      <c r="K13" s="18"/>
      <c r="L13" s="15" t="str">
        <f>IF(J13="","",IF(SUM(K13:K14)&gt;=12,J13+2.5,IF(AND(SUM(K13:K14)&gt;6,SUM(K13:K14)&lt;=11),J13+1,IF(SUM(K13:K14)=6,J13+0.5,""))))</f>
        <v/>
      </c>
      <c r="M13" s="63" t="str">
        <f>IF(K13="","","3-6")</f>
        <v/>
      </c>
      <c r="N13" s="28"/>
    </row>
    <row r="14" spans="1:14" ht="15.75" customHeight="1" thickBot="1" x14ac:dyDescent="0.3">
      <c r="A14" s="37"/>
      <c r="B14" s="95"/>
      <c r="C14" s="83"/>
      <c r="D14" s="56" t="str">
        <f>IF(D13="","",D13)</f>
        <v/>
      </c>
      <c r="E14" s="18"/>
      <c r="F14" s="15" t="str">
        <f>F13</f>
        <v/>
      </c>
      <c r="G14" s="63" t="str">
        <f>IF(E14="","","3-6")</f>
        <v/>
      </c>
      <c r="H14" s="103"/>
      <c r="I14" s="100"/>
      <c r="J14" s="56" t="str">
        <f>IF(J13="","",J13)</f>
        <v/>
      </c>
      <c r="K14" s="55"/>
      <c r="L14" s="15" t="str">
        <f>L13</f>
        <v/>
      </c>
      <c r="M14" s="67" t="str">
        <f>IF(K14="","","3-6")</f>
        <v/>
      </c>
      <c r="N14" s="28"/>
    </row>
    <row r="15" spans="1:14" ht="15.75" customHeight="1" thickBot="1" x14ac:dyDescent="0.3">
      <c r="A15" s="37"/>
      <c r="B15" s="95"/>
      <c r="C15" s="84"/>
      <c r="D15" s="56" t="str">
        <f>IF(D13="","",D13)</f>
        <v/>
      </c>
      <c r="E15" s="16"/>
      <c r="F15" s="15" t="str">
        <f>F13</f>
        <v/>
      </c>
      <c r="G15" s="67" t="str">
        <f>IF(E15="","","3-6")</f>
        <v/>
      </c>
      <c r="H15" s="103"/>
      <c r="I15" s="101"/>
      <c r="J15" s="48"/>
      <c r="K15" s="46"/>
      <c r="L15" s="49"/>
      <c r="M15" s="70"/>
      <c r="N15" s="28"/>
    </row>
    <row r="16" spans="1:14" ht="15" customHeight="1" x14ac:dyDescent="0.25">
      <c r="A16" s="37"/>
      <c r="B16" s="95"/>
      <c r="C16" s="79" t="s">
        <v>12</v>
      </c>
      <c r="D16" s="7" t="str">
        <f>IF(D20&lt;&gt;"",IF((ROUND((D$20*(2/6)/5),0)*5)&lt;=20,20,ROUND((D$20*(2/6)/5),0)*5),"")</f>
        <v/>
      </c>
      <c r="E16" s="24" t="str">
        <f>IF(D16="","",5)</f>
        <v/>
      </c>
      <c r="F16" s="3" t="str">
        <f>IF(F20&lt;&gt;"",IF((ROUND((F$20*(2/6)/5),0)*5)&lt;=20,20,ROUND((F$20*(2/6)/5),0)*5),"")</f>
        <v/>
      </c>
      <c r="G16" s="64" t="str">
        <f>E16</f>
        <v/>
      </c>
      <c r="H16" s="103"/>
      <c r="I16" s="99" t="s">
        <v>17</v>
      </c>
      <c r="J16" s="7" t="str">
        <f>IF(J20&lt;&gt;"",IF((ROUND((J$20*(2/6)/5),0)*5)&lt;=45,45,ROUND((J$20*(2/6)/5),0)*5),"")</f>
        <v/>
      </c>
      <c r="K16" s="24" t="str">
        <f>IF(J16="","",5)</f>
        <v/>
      </c>
      <c r="L16" s="3" t="str">
        <f>IF(L20&lt;&gt;"",IF((ROUND((L$20*(2/6)/5),0)*5)&lt;=20,20,ROUND((L$20*(2/6)/5),0)*5),"")</f>
        <v/>
      </c>
      <c r="M16" s="6" t="str">
        <f>K16</f>
        <v/>
      </c>
      <c r="N16" s="28"/>
    </row>
    <row r="17" spans="1:14" ht="15" customHeight="1" x14ac:dyDescent="0.25">
      <c r="A17" s="37"/>
      <c r="B17" s="95"/>
      <c r="C17" s="80"/>
      <c r="D17" s="8" t="str">
        <f>IF(D20&lt;&gt;"",(ROUND((D$20*(3/6)/5),0)*5),"")</f>
        <v/>
      </c>
      <c r="E17" s="24" t="str">
        <f>IF(D17="","",5)</f>
        <v/>
      </c>
      <c r="F17" s="5" t="str">
        <f>IF(F20&lt;&gt;"",(ROUND((F$20*(3/6)/5),0)*5),"")</f>
        <v/>
      </c>
      <c r="G17" s="65" t="str">
        <f>E17</f>
        <v/>
      </c>
      <c r="H17" s="103"/>
      <c r="I17" s="100"/>
      <c r="J17" s="8" t="str">
        <f>IF(J20&lt;&gt;"",(ROUND((J$20*(3/6)/5),0)*5),"")</f>
        <v/>
      </c>
      <c r="K17" s="24" t="str">
        <f>IF(J17="","",5)</f>
        <v/>
      </c>
      <c r="L17" s="5" t="str">
        <f>IF(L20&lt;&gt;"",(ROUND((L$20*(3/6)/5),0)*5),"")</f>
        <v/>
      </c>
      <c r="M17" s="6" t="str">
        <f>K17</f>
        <v/>
      </c>
      <c r="N17" s="28"/>
    </row>
    <row r="18" spans="1:14" ht="15" customHeight="1" x14ac:dyDescent="0.25">
      <c r="A18" s="37"/>
      <c r="B18" s="95"/>
      <c r="C18" s="80"/>
      <c r="D18" s="8" t="str">
        <f>IF(D20&lt;&gt;"",ROUND((D$20*(4/6)/5),0)*5,"")</f>
        <v/>
      </c>
      <c r="E18" s="24" t="str">
        <f>IF(D18="","",3)</f>
        <v/>
      </c>
      <c r="F18" s="5" t="str">
        <f>IF(F20&lt;&gt;"",(ROUND((F$20*(4/6)/5),0)*5),"")</f>
        <v/>
      </c>
      <c r="G18" s="65" t="str">
        <f>E18</f>
        <v/>
      </c>
      <c r="H18" s="103"/>
      <c r="I18" s="100"/>
      <c r="J18" s="8" t="str">
        <f>IF(J20&lt;&gt;"",ROUND((J$20*(4/6)/5),0)*5,"")</f>
        <v/>
      </c>
      <c r="K18" s="24" t="str">
        <f>IF(J18="","",3)</f>
        <v/>
      </c>
      <c r="L18" s="5" t="str">
        <f>IF(L20&lt;&gt;"",(ROUND((L$20*(4/6)/5),0)*5),"")</f>
        <v/>
      </c>
      <c r="M18" s="6" t="str">
        <f>K18</f>
        <v/>
      </c>
      <c r="N18" s="28"/>
    </row>
    <row r="19" spans="1:14" ht="15.75" customHeight="1" thickBot="1" x14ac:dyDescent="0.3">
      <c r="A19" s="37"/>
      <c r="B19" s="95"/>
      <c r="C19" s="80"/>
      <c r="D19" s="8" t="str">
        <f>IF(D20&lt;&gt;"",ROUND((D$20*(5/6)/5),0)*5,"")</f>
        <v/>
      </c>
      <c r="E19" s="24" t="str">
        <f>IF(D19="","",2)</f>
        <v/>
      </c>
      <c r="F19" s="5" t="str">
        <f>IF(F20&lt;&gt;"",(ROUND((F$20*(5/6)/5),0)*5),"")</f>
        <v/>
      </c>
      <c r="G19" s="65" t="str">
        <f>E19</f>
        <v/>
      </c>
      <c r="H19" s="103"/>
      <c r="I19" s="100"/>
      <c r="J19" s="8" t="str">
        <f>IF(J20&lt;&gt;"",ROUND((J$20*(5/6)/5),0)*5,"")</f>
        <v/>
      </c>
      <c r="K19" s="24" t="str">
        <f>IF(J19="","",2)</f>
        <v/>
      </c>
      <c r="L19" s="5" t="str">
        <f>IF(L20&lt;&gt;"",(ROUND((L$20*(5/6)/5),0)*5),"")</f>
        <v/>
      </c>
      <c r="M19" s="6" t="str">
        <f>K19</f>
        <v/>
      </c>
      <c r="N19" s="28"/>
    </row>
    <row r="20" spans="1:14" ht="15" customHeight="1" thickBot="1" x14ac:dyDescent="0.3">
      <c r="A20" s="37"/>
      <c r="B20" s="95"/>
      <c r="C20" s="80"/>
      <c r="D20" s="18"/>
      <c r="E20" s="18"/>
      <c r="F20" s="17" t="str">
        <f>IF(D20="","",IF(SUM(E20:E24)&gt;=30,D20+2.5,IF(AND(SUM(E20:E24)&gt;15,SUM(E20:E24)&lt;=29),D20+1,IF(SUM(E20:E24)=15,D20+0.5,""))))</f>
        <v/>
      </c>
      <c r="G20" s="65" t="str">
        <f>IF(E20="","","3-6")</f>
        <v/>
      </c>
      <c r="H20" s="103"/>
      <c r="I20" s="100"/>
      <c r="J20" s="18"/>
      <c r="K20" s="18"/>
      <c r="L20" s="17" t="str">
        <f>IF(J20="","",IF(SUM(K20:K21)&gt;=12,J20+2.5,IF(AND(SUM(K20:K21)&gt;6,SUM(K20:K21)&lt;=11),J20+1,IF(SUM(K20:K21)=6,J20+0.5,""))))</f>
        <v/>
      </c>
      <c r="M20" s="65" t="str">
        <f>IF(K20="","","3-6")</f>
        <v/>
      </c>
      <c r="N20" s="28"/>
    </row>
    <row r="21" spans="1:14" ht="15" customHeight="1" thickBot="1" x14ac:dyDescent="0.3">
      <c r="A21" s="37"/>
      <c r="B21" s="95"/>
      <c r="C21" s="80"/>
      <c r="D21" s="14" t="str">
        <f>IF(D20="","",D20)</f>
        <v/>
      </c>
      <c r="E21" s="18"/>
      <c r="F21" s="17" t="str">
        <f>F20</f>
        <v/>
      </c>
      <c r="G21" s="65" t="str">
        <f>IF(E21="","","3-6")</f>
        <v/>
      </c>
      <c r="H21" s="104"/>
      <c r="I21" s="101"/>
      <c r="J21" s="14" t="str">
        <f>IF(J20="","",J20)</f>
        <v/>
      </c>
      <c r="K21" s="55"/>
      <c r="L21" s="25" t="str">
        <f>L20</f>
        <v/>
      </c>
      <c r="M21" s="66" t="str">
        <f>IF(K21="","","3-6")</f>
        <v/>
      </c>
      <c r="N21" s="28"/>
    </row>
    <row r="22" spans="1:14" ht="15" customHeight="1" thickBot="1" x14ac:dyDescent="0.3">
      <c r="A22" s="37"/>
      <c r="B22" s="95"/>
      <c r="C22" s="80"/>
      <c r="D22" s="14" t="str">
        <f>IF(D20="","",D20)</f>
        <v/>
      </c>
      <c r="E22" s="18"/>
      <c r="F22" s="17" t="str">
        <f>F20</f>
        <v/>
      </c>
      <c r="G22" s="65" t="str">
        <f>IF(E22="","","3-6")</f>
        <v/>
      </c>
      <c r="H22" s="52"/>
      <c r="I22" s="51"/>
      <c r="J22" s="41"/>
      <c r="K22" s="36"/>
      <c r="L22" s="36"/>
      <c r="M22" s="45"/>
      <c r="N22" s="28"/>
    </row>
    <row r="23" spans="1:14" ht="15" customHeight="1" thickBot="1" x14ac:dyDescent="0.3">
      <c r="A23" s="37"/>
      <c r="B23" s="95"/>
      <c r="C23" s="80"/>
      <c r="D23" s="14" t="str">
        <f>IF(D20="","",D20)</f>
        <v/>
      </c>
      <c r="E23" s="18"/>
      <c r="F23" s="17" t="str">
        <f>F20</f>
        <v/>
      </c>
      <c r="G23" s="65" t="str">
        <f>IF(E23="","","3-6")</f>
        <v/>
      </c>
      <c r="H23" s="52"/>
      <c r="I23" s="51"/>
      <c r="J23" s="41"/>
      <c r="K23" s="36"/>
      <c r="L23" s="36"/>
      <c r="M23" s="45"/>
      <c r="N23" s="28"/>
    </row>
    <row r="24" spans="1:14" ht="15.75" customHeight="1" thickBot="1" x14ac:dyDescent="0.3">
      <c r="A24" s="37"/>
      <c r="B24" s="95"/>
      <c r="C24" s="81"/>
      <c r="D24" s="14" t="str">
        <f>IF(D20="","",D20)</f>
        <v/>
      </c>
      <c r="E24" s="55"/>
      <c r="F24" s="25" t="str">
        <f>F20</f>
        <v/>
      </c>
      <c r="G24" s="66" t="str">
        <f>IF(E24="","","3-6")</f>
        <v/>
      </c>
      <c r="H24" s="52"/>
      <c r="I24" s="50"/>
      <c r="J24" s="48"/>
      <c r="K24" s="46"/>
      <c r="L24" s="46"/>
      <c r="M24" s="47"/>
      <c r="N24" s="28"/>
    </row>
    <row r="25" spans="1:14" ht="15" customHeight="1" x14ac:dyDescent="0.25">
      <c r="A25" s="37"/>
      <c r="B25" s="95"/>
      <c r="C25" s="82" t="s">
        <v>13</v>
      </c>
      <c r="D25" s="3" t="str">
        <f>IF(D29&lt;&gt;"",IF((ROUND((D$29*(2/6)/5),0)*5)&lt;=20,20,ROUND((D$29*(2/6)/5),0)*5),"")</f>
        <v/>
      </c>
      <c r="E25" s="4" t="str">
        <f>IF(D25="","",5)</f>
        <v/>
      </c>
      <c r="F25" s="23" t="str">
        <f>IF(F29&lt;&gt;"",IF((ROUND((F$29*(2/6)/5),0)*5)&lt;=20,20,ROUND((F$29*(2/6)/5),0)*5),"")</f>
        <v/>
      </c>
      <c r="G25" s="62" t="str">
        <f>E25</f>
        <v/>
      </c>
      <c r="H25" s="52"/>
      <c r="I25" s="36"/>
      <c r="J25" s="36"/>
      <c r="K25" s="36"/>
      <c r="L25" s="36"/>
      <c r="M25" s="45"/>
      <c r="N25" s="28"/>
    </row>
    <row r="26" spans="1:14" ht="15" customHeight="1" x14ac:dyDescent="0.25">
      <c r="A26" s="37"/>
      <c r="B26" s="95"/>
      <c r="C26" s="83"/>
      <c r="D26" s="5" t="str">
        <f>IF(D29&lt;&gt;"",(ROUND((D$29*(3/6)/5),0)*5),"")</f>
        <v/>
      </c>
      <c r="E26" s="6" t="str">
        <f>IF(D26="","",5)</f>
        <v/>
      </c>
      <c r="F26" s="8" t="str">
        <f>IF(F29&lt;&gt;"",(ROUND((F$29*(3/6)/5),0)*5),"")</f>
        <v/>
      </c>
      <c r="G26" s="63" t="str">
        <f>E26</f>
        <v/>
      </c>
      <c r="H26" s="52"/>
      <c r="I26" s="36"/>
      <c r="J26" s="36"/>
      <c r="K26" s="36"/>
      <c r="L26" s="36"/>
      <c r="M26" s="45"/>
      <c r="N26" s="28"/>
    </row>
    <row r="27" spans="1:14" ht="15" customHeight="1" x14ac:dyDescent="0.25">
      <c r="A27" s="37"/>
      <c r="B27" s="95"/>
      <c r="C27" s="83"/>
      <c r="D27" s="5" t="str">
        <f>IF(D29&lt;&gt;"",ROUND((D$29*(4/6)/5),0)*5,"")</f>
        <v/>
      </c>
      <c r="E27" s="6" t="str">
        <f>IF(D27="","",3)</f>
        <v/>
      </c>
      <c r="F27" s="8" t="str">
        <f>IF(F29&lt;&gt;"",(ROUND((F$29*(4/6)/5),0)*5),"")</f>
        <v/>
      </c>
      <c r="G27" s="63" t="str">
        <f>E27</f>
        <v/>
      </c>
      <c r="H27" s="52"/>
      <c r="I27" s="36"/>
      <c r="J27" s="36"/>
      <c r="K27" s="36"/>
      <c r="L27" s="36"/>
      <c r="M27" s="45"/>
      <c r="N27" s="28"/>
    </row>
    <row r="28" spans="1:14" ht="15.75" customHeight="1" thickBot="1" x14ac:dyDescent="0.3">
      <c r="A28" s="37"/>
      <c r="B28" s="95"/>
      <c r="C28" s="83"/>
      <c r="D28" s="5" t="str">
        <f>IF(D29&lt;&gt;"",ROUND((D$29*(5/6)/5),0)*5,"")</f>
        <v/>
      </c>
      <c r="E28" s="6" t="str">
        <f>IF(D28="","",2)</f>
        <v/>
      </c>
      <c r="F28" s="8" t="str">
        <f>IF(F29&lt;&gt;"",(ROUND((F$29*(5/6)/5),0)*5),"")</f>
        <v/>
      </c>
      <c r="G28" s="63" t="str">
        <f>E28</f>
        <v/>
      </c>
      <c r="H28" s="52"/>
      <c r="I28" s="36"/>
      <c r="J28" s="36"/>
      <c r="K28" s="36"/>
      <c r="L28" s="36"/>
      <c r="M28" s="45"/>
      <c r="N28" s="28"/>
    </row>
    <row r="29" spans="1:14" ht="15.75" customHeight="1" thickBot="1" x14ac:dyDescent="0.3">
      <c r="A29" s="37"/>
      <c r="B29" s="95"/>
      <c r="C29" s="83"/>
      <c r="D29" s="18"/>
      <c r="E29" s="18"/>
      <c r="F29" s="15" t="str">
        <f>IF(D29="","",IF(SUM(E29:E30)&gt;=12,D29+2.5,IF(AND(SUM(E29:E30)&gt;6,SUM(E29:E30)&lt;=11),D29+1,IF(SUM(E29:E30)=6,D29+0.5,""))))</f>
        <v/>
      </c>
      <c r="G29" s="63" t="str">
        <f>IF(E29="","","3-6")</f>
        <v/>
      </c>
      <c r="H29" s="52"/>
      <c r="I29" s="36"/>
      <c r="J29" s="36"/>
      <c r="K29" s="36"/>
      <c r="L29" s="36"/>
      <c r="M29" s="45"/>
      <c r="N29" s="28"/>
    </row>
    <row r="30" spans="1:14" ht="15.75" customHeight="1" thickBot="1" x14ac:dyDescent="0.3">
      <c r="A30" s="37"/>
      <c r="B30" s="95"/>
      <c r="C30" s="83"/>
      <c r="D30" s="13" t="str">
        <f>IF(D29="","",D29)</f>
        <v/>
      </c>
      <c r="E30" s="18"/>
      <c r="F30" s="69" t="str">
        <f>F29</f>
        <v/>
      </c>
      <c r="G30" s="67" t="str">
        <f>IF(E30="","","3-6")</f>
        <v/>
      </c>
      <c r="H30" s="52"/>
      <c r="I30" s="36"/>
      <c r="J30" s="36"/>
      <c r="K30" s="36"/>
      <c r="L30" s="36"/>
      <c r="M30" s="45"/>
      <c r="N30" s="28"/>
    </row>
    <row r="31" spans="1:14" ht="15.75" customHeight="1" thickBot="1" x14ac:dyDescent="0.3">
      <c r="A31" s="37"/>
      <c r="B31" s="96"/>
      <c r="C31" s="84"/>
      <c r="D31" s="19"/>
      <c r="E31" s="21"/>
      <c r="F31" s="68"/>
      <c r="G31" s="20"/>
      <c r="H31" s="53"/>
      <c r="I31" s="46"/>
      <c r="J31" s="46"/>
      <c r="K31" s="46"/>
      <c r="L31" s="46"/>
      <c r="M31" s="47"/>
      <c r="N31" s="28"/>
    </row>
    <row r="32" spans="1:14" x14ac:dyDescent="0.25">
      <c r="A32" s="29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8"/>
    </row>
    <row r="33" spans="1:14" ht="15.75" thickBot="1" x14ac:dyDescent="0.3">
      <c r="A33" s="31" t="s">
        <v>21</v>
      </c>
      <c r="B33" s="35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</row>
  </sheetData>
  <mergeCells count="10">
    <mergeCell ref="A1:N1"/>
    <mergeCell ref="C9:C15"/>
    <mergeCell ref="C16:C24"/>
    <mergeCell ref="C25:C31"/>
    <mergeCell ref="B9:B31"/>
    <mergeCell ref="A2:N2"/>
    <mergeCell ref="B7:M7"/>
    <mergeCell ref="I9:I15"/>
    <mergeCell ref="I16:I21"/>
    <mergeCell ref="H9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Phase One</vt:lpstr>
      <vt:lpstr>Phase Two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</dc:creator>
  <cp:lastModifiedBy>Israel</cp:lastModifiedBy>
  <dcterms:created xsi:type="dcterms:W3CDTF">2014-04-26T15:50:55Z</dcterms:created>
  <dcterms:modified xsi:type="dcterms:W3CDTF">2014-04-29T17:03:29Z</dcterms:modified>
</cp:coreProperties>
</file>